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K57" i="1"/>
  <c r="K50"/>
  <c r="K38"/>
  <c r="K26"/>
  <c r="K14"/>
  <c r="K46"/>
  <c r="K35"/>
  <c r="K34"/>
  <c r="K22"/>
  <c r="D57"/>
  <c r="D58" s="1"/>
  <c r="D46"/>
  <c r="D36"/>
  <c r="D35"/>
  <c r="I22"/>
  <c r="I23" s="1"/>
  <c r="D22"/>
  <c r="D21" s="1"/>
  <c r="I20" s="1"/>
  <c r="I21" s="1"/>
  <c r="D12"/>
  <c r="K11"/>
  <c r="D11"/>
  <c r="D34" l="1"/>
  <c r="D10"/>
  <c r="D9" s="1"/>
  <c r="I8" s="1"/>
  <c r="I9" s="1"/>
  <c r="D45"/>
  <c r="I45" s="1"/>
  <c r="I46"/>
  <c r="I47" s="1"/>
  <c r="D33"/>
  <c r="I33" s="1"/>
  <c r="I34"/>
  <c r="I35" s="1"/>
  <c r="I26"/>
  <c r="I38" l="1"/>
  <c r="I50"/>
  <c r="I10"/>
  <c r="I11" s="1"/>
  <c r="I14" s="1"/>
  <c r="K10" s="1"/>
</calcChain>
</file>

<file path=xl/sharedStrings.xml><?xml version="1.0" encoding="utf-8"?>
<sst xmlns="http://schemas.openxmlformats.org/spreadsheetml/2006/main" count="60" uniqueCount="24">
  <si>
    <t>brutto</t>
  </si>
  <si>
    <t>podst. opodatkow.</t>
  </si>
  <si>
    <t>koszty 20%</t>
  </si>
  <si>
    <t>podatek naliczony</t>
  </si>
  <si>
    <t>suma składek</t>
  </si>
  <si>
    <t>podst. ub. zdrowotne</t>
  </si>
  <si>
    <t>ub. emerytalne</t>
  </si>
  <si>
    <t>ub. zdrowotne 9%</t>
  </si>
  <si>
    <t>ub. rentowe</t>
  </si>
  <si>
    <t xml:space="preserve">podatek  </t>
  </si>
  <si>
    <t>ub. chorobowe</t>
  </si>
  <si>
    <t>ub. zdrowotne 1,25%</t>
  </si>
  <si>
    <t>netto</t>
  </si>
  <si>
    <t>wpłata do okręgu</t>
  </si>
  <si>
    <t xml:space="preserve">koszty </t>
  </si>
  <si>
    <t>ub. zdrowotne</t>
  </si>
  <si>
    <t>netto do wypłaty</t>
  </si>
  <si>
    <t>Emeryt, rencista, osoba bezrobotna powyzej 26 r.ż</t>
  </si>
  <si>
    <t>Osoba bezrobotan ponizej 26 r.z</t>
  </si>
  <si>
    <t>Osoba pracujaca powyzej 26 r.ż zarabiająca co najmniej najniższe wynagrodzenie</t>
  </si>
  <si>
    <t>Osoba pracująca ponizej 26 r.ż zarabiająca co najmniej najnizsze wynagrodzenie</t>
  </si>
  <si>
    <t>Kalkulator stawek za sędziowanie</t>
  </si>
  <si>
    <t>podatek</t>
  </si>
  <si>
    <t>Kalkulator wyliczenia umów zleceń. Proszę uzupełniać tylko kwotę BRUTTO, resza sama się wyliczy.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</si>
</sst>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_-* #,##0\ &quot;zł&quot;_-;\-* #,##0\ &quot;zł&quot;_-;_-* &quot;-&quot;??\ &quot;zł&quot;_-;_-@_-"/>
    <numFmt numFmtId="167" formatCode="0.0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2" xfId="0" applyBorder="1"/>
    <xf numFmtId="44" fontId="0" fillId="0" borderId="2" xfId="1" applyFont="1" applyBorder="1"/>
    <xf numFmtId="0" fontId="0" fillId="0" borderId="0" xfId="0" applyBorder="1"/>
    <xf numFmtId="44" fontId="0" fillId="0" borderId="0" xfId="1" applyFont="1" applyBorder="1"/>
    <xf numFmtId="44" fontId="0" fillId="0" borderId="0" xfId="0" applyNumberFormat="1"/>
    <xf numFmtId="0" fontId="0" fillId="0" borderId="7" xfId="0" applyBorder="1"/>
    <xf numFmtId="167" fontId="0" fillId="0" borderId="0" xfId="0" applyNumberFormat="1"/>
    <xf numFmtId="0" fontId="0" fillId="0" borderId="0" xfId="0" applyFill="1" applyBorder="1"/>
    <xf numFmtId="9" fontId="0" fillId="0" borderId="0" xfId="0" applyNumberFormat="1" applyBorder="1"/>
    <xf numFmtId="0" fontId="3" fillId="0" borderId="2" xfId="0" applyFont="1" applyBorder="1"/>
    <xf numFmtId="9" fontId="3" fillId="0" borderId="0" xfId="0" applyNumberFormat="1" applyFont="1" applyBorder="1"/>
    <xf numFmtId="0" fontId="3" fillId="0" borderId="0" xfId="0" applyFont="1" applyBorder="1"/>
    <xf numFmtId="10" fontId="3" fillId="0" borderId="0" xfId="0" applyNumberFormat="1" applyFont="1" applyBorder="1"/>
    <xf numFmtId="0" fontId="3" fillId="0" borderId="7" xfId="0" applyFont="1" applyBorder="1"/>
    <xf numFmtId="0" fontId="3" fillId="0" borderId="0" xfId="0" applyFont="1"/>
    <xf numFmtId="9" fontId="3" fillId="0" borderId="0" xfId="0" applyNumberFormat="1" applyFont="1"/>
    <xf numFmtId="44" fontId="0" fillId="0" borderId="0" xfId="1" applyFont="1"/>
    <xf numFmtId="0" fontId="0" fillId="0" borderId="0" xfId="0" applyFill="1"/>
    <xf numFmtId="0" fontId="0" fillId="0" borderId="1" xfId="0" applyFill="1" applyBorder="1"/>
    <xf numFmtId="0" fontId="0" fillId="0" borderId="4" xfId="0" applyFill="1" applyBorder="1"/>
    <xf numFmtId="0" fontId="0" fillId="0" borderId="6" xfId="0" applyFill="1" applyBorder="1"/>
    <xf numFmtId="164" fontId="0" fillId="0" borderId="3" xfId="1" applyNumberFormat="1" applyFont="1" applyFill="1" applyBorder="1"/>
    <xf numFmtId="44" fontId="0" fillId="0" borderId="5" xfId="1" applyFont="1" applyFill="1" applyBorder="1"/>
    <xf numFmtId="0" fontId="0" fillId="0" borderId="8" xfId="0" applyFill="1" applyBorder="1"/>
    <xf numFmtId="44" fontId="2" fillId="3" borderId="0" xfId="0" applyNumberFormat="1" applyFont="1" applyFill="1"/>
    <xf numFmtId="0" fontId="0" fillId="3" borderId="0" xfId="0" applyFill="1"/>
    <xf numFmtId="0" fontId="4" fillId="0" borderId="0" xfId="0" applyFont="1" applyFill="1"/>
    <xf numFmtId="44" fontId="5" fillId="0" borderId="0" xfId="1" applyFont="1"/>
    <xf numFmtId="44" fontId="5" fillId="0" borderId="5" xfId="1" applyFont="1" applyFill="1" applyBorder="1"/>
    <xf numFmtId="44" fontId="5" fillId="2" borderId="2" xfId="1" applyFont="1" applyFill="1" applyBorder="1"/>
    <xf numFmtId="44" fontId="5" fillId="2" borderId="0" xfId="1" applyFont="1" applyFill="1"/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8"/>
  <sheetViews>
    <sheetView tabSelected="1" workbookViewId="0">
      <selection activeCell="B3" sqref="B3"/>
    </sheetView>
  </sheetViews>
  <sheetFormatPr defaultRowHeight="15"/>
  <cols>
    <col min="1" max="1" width="4.7109375" customWidth="1"/>
    <col min="2" max="2" width="16" style="18" customWidth="1"/>
    <col min="3" max="3" width="5.42578125" style="15" customWidth="1"/>
    <col min="4" max="4" width="11.42578125" customWidth="1"/>
    <col min="7" max="7" width="19.7109375" customWidth="1"/>
    <col min="9" max="9" width="12.7109375" style="18" customWidth="1"/>
    <col min="11" max="11" width="14.28515625" customWidth="1"/>
  </cols>
  <sheetData>
    <row r="2" spans="1:13" ht="18.75">
      <c r="B2" s="27" t="s">
        <v>23</v>
      </c>
    </row>
    <row r="6" spans="1:13">
      <c r="B6" s="18" t="s">
        <v>17</v>
      </c>
    </row>
    <row r="8" spans="1:13">
      <c r="A8">
        <v>1</v>
      </c>
      <c r="B8" s="19" t="s">
        <v>0</v>
      </c>
      <c r="C8" s="10"/>
      <c r="D8" s="30">
        <v>3000</v>
      </c>
      <c r="E8" s="2"/>
      <c r="F8" s="1">
        <v>4</v>
      </c>
      <c r="G8" s="1" t="s">
        <v>1</v>
      </c>
      <c r="H8" s="1"/>
      <c r="I8" s="22">
        <f>ROUND(D8-D9-D10,0)</f>
        <v>2130</v>
      </c>
    </row>
    <row r="9" spans="1:13">
      <c r="A9">
        <v>2</v>
      </c>
      <c r="B9" s="20" t="s">
        <v>14</v>
      </c>
      <c r="C9" s="11">
        <v>0.2</v>
      </c>
      <c r="D9" s="4">
        <f>(D8-D10)*20%</f>
        <v>532.43999999999994</v>
      </c>
      <c r="E9" s="4"/>
      <c r="F9" s="3">
        <v>5</v>
      </c>
      <c r="G9" s="3" t="s">
        <v>3</v>
      </c>
      <c r="H9" s="9">
        <v>0.12</v>
      </c>
      <c r="I9" s="23">
        <f>ROUND(I8*12%,0)</f>
        <v>256</v>
      </c>
    </row>
    <row r="10" spans="1:13">
      <c r="A10">
        <v>3</v>
      </c>
      <c r="B10" s="20" t="s">
        <v>4</v>
      </c>
      <c r="C10" s="12"/>
      <c r="D10" s="4">
        <f>D11+D12+D13</f>
        <v>337.8</v>
      </c>
      <c r="E10" s="4"/>
      <c r="F10" s="3">
        <v>6</v>
      </c>
      <c r="G10" s="3" t="s">
        <v>5</v>
      </c>
      <c r="H10" s="3"/>
      <c r="I10" s="23">
        <f>D8-D10</f>
        <v>2662.2</v>
      </c>
      <c r="K10" s="5">
        <f>D8-I14</f>
        <v>833.40000000000009</v>
      </c>
    </row>
    <row r="11" spans="1:13">
      <c r="A11" s="7">
        <v>3.1</v>
      </c>
      <c r="B11" s="20" t="s">
        <v>6</v>
      </c>
      <c r="C11" s="13">
        <v>9.7600000000000006E-2</v>
      </c>
      <c r="D11" s="4">
        <f>ROUND(D8*9.76%,2)</f>
        <v>292.8</v>
      </c>
      <c r="E11" s="4"/>
      <c r="F11" s="8">
        <v>7</v>
      </c>
      <c r="G11" s="3" t="s">
        <v>15</v>
      </c>
      <c r="H11" s="9">
        <v>0.09</v>
      </c>
      <c r="I11" s="23">
        <f>ROUND(I10*9%,2)</f>
        <v>239.6</v>
      </c>
      <c r="K11" s="5">
        <f>D8*16.93%</f>
        <v>507.90000000000003</v>
      </c>
    </row>
    <row r="12" spans="1:13">
      <c r="A12">
        <v>3.2</v>
      </c>
      <c r="B12" s="20" t="s">
        <v>8</v>
      </c>
      <c r="C12" s="13">
        <v>1.4999999999999999E-2</v>
      </c>
      <c r="D12" s="4">
        <f>ROUND(D8*1.5%,2)</f>
        <v>45</v>
      </c>
      <c r="E12" s="4"/>
      <c r="F12" s="3"/>
      <c r="G12" s="3"/>
      <c r="H12" s="3"/>
      <c r="I12" s="23"/>
    </row>
    <row r="13" spans="1:13">
      <c r="A13">
        <v>3.3</v>
      </c>
      <c r="B13" s="20" t="s">
        <v>10</v>
      </c>
      <c r="C13" s="13">
        <v>2.4500000000000001E-2</v>
      </c>
      <c r="D13" s="4">
        <v>0</v>
      </c>
      <c r="E13" s="4"/>
      <c r="F13" s="3"/>
      <c r="G13" s="3"/>
      <c r="H13" s="3"/>
      <c r="I13" s="23"/>
    </row>
    <row r="14" spans="1:13">
      <c r="B14" s="20"/>
      <c r="C14" s="12"/>
      <c r="D14" s="3"/>
      <c r="E14" s="3"/>
      <c r="F14" s="8">
        <v>8</v>
      </c>
      <c r="G14" s="3" t="s">
        <v>16</v>
      </c>
      <c r="H14" s="3"/>
      <c r="I14" s="29">
        <f>D8-D10-I9-I11</f>
        <v>2166.6</v>
      </c>
      <c r="K14" s="25">
        <f>SUM(K10:K11)</f>
        <v>1341.3000000000002</v>
      </c>
      <c r="L14" s="26" t="s">
        <v>13</v>
      </c>
      <c r="M14" s="26"/>
    </row>
    <row r="15" spans="1:13">
      <c r="B15" s="21"/>
      <c r="C15" s="14"/>
      <c r="D15" s="6"/>
      <c r="E15" s="6"/>
      <c r="F15" s="6"/>
      <c r="G15" s="6"/>
      <c r="H15" s="6"/>
      <c r="I15" s="24"/>
    </row>
    <row r="18" spans="1:13">
      <c r="B18" s="18" t="s">
        <v>19</v>
      </c>
    </row>
    <row r="20" spans="1:13">
      <c r="A20">
        <v>1</v>
      </c>
      <c r="B20" s="19" t="s">
        <v>0</v>
      </c>
      <c r="C20" s="10"/>
      <c r="D20" s="30">
        <v>3000</v>
      </c>
      <c r="E20" s="2"/>
      <c r="F20" s="1">
        <v>4</v>
      </c>
      <c r="G20" s="1" t="s">
        <v>1</v>
      </c>
      <c r="H20" s="1"/>
      <c r="I20" s="22">
        <f>ROUND(D20-D21-D22,0)</f>
        <v>2400</v>
      </c>
    </row>
    <row r="21" spans="1:13">
      <c r="A21">
        <v>2</v>
      </c>
      <c r="B21" s="20" t="s">
        <v>2</v>
      </c>
      <c r="C21" s="12"/>
      <c r="D21" s="4">
        <f>(D20-D22)*20%</f>
        <v>600</v>
      </c>
      <c r="E21" s="4"/>
      <c r="F21" s="3">
        <v>5</v>
      </c>
      <c r="G21" s="3" t="s">
        <v>3</v>
      </c>
      <c r="H21" s="3"/>
      <c r="I21" s="23">
        <f>ROUND(I20*12%,0)</f>
        <v>288</v>
      </c>
    </row>
    <row r="22" spans="1:13">
      <c r="A22">
        <v>3</v>
      </c>
      <c r="B22" s="20" t="s">
        <v>4</v>
      </c>
      <c r="C22" s="12"/>
      <c r="D22" s="4">
        <f>D23+D24+D25</f>
        <v>0</v>
      </c>
      <c r="E22" s="4"/>
      <c r="F22" s="3">
        <v>6</v>
      </c>
      <c r="G22" s="3" t="s">
        <v>5</v>
      </c>
      <c r="H22" s="3"/>
      <c r="I22" s="23">
        <f>D20-D22</f>
        <v>3000</v>
      </c>
      <c r="K22" s="5">
        <f>D20-I26</f>
        <v>558</v>
      </c>
    </row>
    <row r="23" spans="1:13">
      <c r="A23" s="7">
        <v>3.1</v>
      </c>
      <c r="B23" s="20" t="s">
        <v>6</v>
      </c>
      <c r="C23" s="12"/>
      <c r="D23" s="4">
        <v>0</v>
      </c>
      <c r="E23" s="4"/>
      <c r="F23" s="8">
        <v>7</v>
      </c>
      <c r="G23" s="3" t="s">
        <v>7</v>
      </c>
      <c r="H23" s="3"/>
      <c r="I23" s="23">
        <f>ROUND(I22*9%,2)</f>
        <v>270</v>
      </c>
      <c r="K23" s="5"/>
    </row>
    <row r="24" spans="1:13">
      <c r="A24">
        <v>3.2</v>
      </c>
      <c r="B24" s="20" t="s">
        <v>8</v>
      </c>
      <c r="C24" s="12"/>
      <c r="D24" s="4">
        <v>0</v>
      </c>
      <c r="E24" s="4"/>
      <c r="F24" s="3"/>
      <c r="G24" s="3" t="s">
        <v>9</v>
      </c>
      <c r="H24" s="3"/>
      <c r="I24" s="23"/>
    </row>
    <row r="25" spans="1:13">
      <c r="A25">
        <v>3.3</v>
      </c>
      <c r="B25" s="20" t="s">
        <v>10</v>
      </c>
      <c r="C25" s="12"/>
      <c r="D25" s="4">
        <v>0</v>
      </c>
      <c r="E25" s="4"/>
      <c r="F25" s="3"/>
      <c r="G25" s="3" t="s">
        <v>11</v>
      </c>
      <c r="H25" s="3"/>
      <c r="I25" s="23"/>
    </row>
    <row r="26" spans="1:13">
      <c r="B26" s="20"/>
      <c r="C26" s="12"/>
      <c r="D26" s="3"/>
      <c r="E26" s="3"/>
      <c r="F26" s="8">
        <v>8</v>
      </c>
      <c r="G26" s="3" t="s">
        <v>12</v>
      </c>
      <c r="H26" s="3"/>
      <c r="I26" s="29">
        <f>D20-D22-I21-I23</f>
        <v>2442</v>
      </c>
      <c r="K26" s="25">
        <f>SUM(K22:K23)</f>
        <v>558</v>
      </c>
      <c r="L26" s="26" t="s">
        <v>13</v>
      </c>
      <c r="M26" s="26"/>
    </row>
    <row r="27" spans="1:13">
      <c r="B27" s="21"/>
      <c r="C27" s="14"/>
      <c r="D27" s="6"/>
      <c r="E27" s="6"/>
      <c r="F27" s="6"/>
      <c r="G27" s="6"/>
      <c r="H27" s="6"/>
      <c r="I27" s="24"/>
    </row>
    <row r="30" spans="1:13">
      <c r="B30" s="18" t="s">
        <v>18</v>
      </c>
    </row>
    <row r="32" spans="1:13">
      <c r="A32">
        <v>1</v>
      </c>
      <c r="B32" s="19" t="s">
        <v>0</v>
      </c>
      <c r="C32" s="10"/>
      <c r="D32" s="30">
        <v>2600</v>
      </c>
      <c r="E32" s="2"/>
      <c r="F32" s="1">
        <v>4</v>
      </c>
      <c r="G32" s="1" t="s">
        <v>1</v>
      </c>
      <c r="H32" s="1"/>
      <c r="I32" s="22">
        <v>0</v>
      </c>
    </row>
    <row r="33" spans="1:13">
      <c r="A33">
        <v>2</v>
      </c>
      <c r="B33" s="20" t="s">
        <v>14</v>
      </c>
      <c r="C33" s="11">
        <v>0.2</v>
      </c>
      <c r="D33" s="4">
        <f>(D32-D34)*20%</f>
        <v>461.44799999999998</v>
      </c>
      <c r="E33" s="4"/>
      <c r="F33" s="3">
        <v>5</v>
      </c>
      <c r="G33" s="3" t="s">
        <v>3</v>
      </c>
      <c r="H33" s="9">
        <v>0.12</v>
      </c>
      <c r="I33" s="23">
        <f>ROUND(I32*12%,0)</f>
        <v>0</v>
      </c>
    </row>
    <row r="34" spans="1:13">
      <c r="A34">
        <v>3</v>
      </c>
      <c r="B34" s="20" t="s">
        <v>4</v>
      </c>
      <c r="C34" s="12"/>
      <c r="D34" s="4">
        <f>D35+D36+D37</f>
        <v>292.76</v>
      </c>
      <c r="E34" s="4"/>
      <c r="F34" s="3">
        <v>6</v>
      </c>
      <c r="G34" s="3" t="s">
        <v>5</v>
      </c>
      <c r="H34" s="3"/>
      <c r="I34" s="23">
        <f>D32-D34</f>
        <v>2307.2399999999998</v>
      </c>
      <c r="K34" s="5">
        <f>D32-I38</f>
        <v>500.41000000000031</v>
      </c>
    </row>
    <row r="35" spans="1:13">
      <c r="A35" s="7">
        <v>3.1</v>
      </c>
      <c r="B35" s="20" t="s">
        <v>6</v>
      </c>
      <c r="C35" s="13">
        <v>9.7600000000000006E-2</v>
      </c>
      <c r="D35" s="4">
        <f>ROUND(D32*9.76%,2)</f>
        <v>253.76</v>
      </c>
      <c r="E35" s="4"/>
      <c r="F35" s="8">
        <v>7</v>
      </c>
      <c r="G35" s="3" t="s">
        <v>15</v>
      </c>
      <c r="H35" s="9">
        <v>0.09</v>
      </c>
      <c r="I35" s="23">
        <f>ROUND(I34*9%,2)</f>
        <v>207.65</v>
      </c>
      <c r="K35" s="5">
        <f>D32*16.93%</f>
        <v>440.18</v>
      </c>
    </row>
    <row r="36" spans="1:13">
      <c r="A36">
        <v>3.2</v>
      </c>
      <c r="B36" s="20" t="s">
        <v>8</v>
      </c>
      <c r="C36" s="13">
        <v>1.4999999999999999E-2</v>
      </c>
      <c r="D36" s="4">
        <f>ROUND(D32*1.5%,2)</f>
        <v>39</v>
      </c>
      <c r="E36" s="4"/>
      <c r="F36" s="3"/>
      <c r="G36" s="3"/>
      <c r="H36" s="3"/>
      <c r="I36" s="23"/>
    </row>
    <row r="37" spans="1:13">
      <c r="A37">
        <v>3.3</v>
      </c>
      <c r="B37" s="20" t="s">
        <v>10</v>
      </c>
      <c r="C37" s="13">
        <v>2.4500000000000001E-2</v>
      </c>
      <c r="D37" s="4">
        <v>0</v>
      </c>
      <c r="E37" s="4"/>
      <c r="F37" s="3"/>
      <c r="G37" s="3"/>
      <c r="H37" s="3"/>
      <c r="I37" s="23"/>
    </row>
    <row r="38" spans="1:13">
      <c r="B38" s="20"/>
      <c r="C38" s="12"/>
      <c r="D38" s="3"/>
      <c r="E38" s="3"/>
      <c r="F38" s="8">
        <v>8</v>
      </c>
      <c r="G38" s="3" t="s">
        <v>16</v>
      </c>
      <c r="H38" s="3"/>
      <c r="I38" s="29">
        <f>D32-D34-I33-I35</f>
        <v>2099.5899999999997</v>
      </c>
      <c r="K38" s="25">
        <f>SUM(K34:K35)</f>
        <v>940.59000000000037</v>
      </c>
      <c r="L38" s="26" t="s">
        <v>13</v>
      </c>
      <c r="M38" s="26"/>
    </row>
    <row r="39" spans="1:13">
      <c r="B39" s="21"/>
      <c r="C39" s="14"/>
      <c r="D39" s="6"/>
      <c r="E39" s="6"/>
      <c r="F39" s="6"/>
      <c r="G39" s="6"/>
      <c r="H39" s="6"/>
      <c r="I39" s="24"/>
    </row>
    <row r="42" spans="1:13">
      <c r="B42" s="18" t="s">
        <v>20</v>
      </c>
    </row>
    <row r="44" spans="1:13">
      <c r="A44">
        <v>1</v>
      </c>
      <c r="B44" s="19" t="s">
        <v>0</v>
      </c>
      <c r="C44" s="10"/>
      <c r="D44" s="30">
        <v>2600</v>
      </c>
      <c r="E44" s="2"/>
      <c r="F44" s="1">
        <v>4</v>
      </c>
      <c r="G44" s="1" t="s">
        <v>1</v>
      </c>
      <c r="H44" s="1"/>
      <c r="I44" s="22">
        <v>0</v>
      </c>
    </row>
    <row r="45" spans="1:13">
      <c r="A45">
        <v>2</v>
      </c>
      <c r="B45" s="20" t="s">
        <v>14</v>
      </c>
      <c r="C45" s="11">
        <v>0.2</v>
      </c>
      <c r="D45" s="4">
        <f>(D44-D46)*20%</f>
        <v>520</v>
      </c>
      <c r="E45" s="4"/>
      <c r="F45" s="3">
        <v>5</v>
      </c>
      <c r="G45" s="3" t="s">
        <v>3</v>
      </c>
      <c r="H45" s="9">
        <v>0.12</v>
      </c>
      <c r="I45" s="23">
        <f>ROUND(I44*12%,0)</f>
        <v>0</v>
      </c>
    </row>
    <row r="46" spans="1:13">
      <c r="A46">
        <v>3</v>
      </c>
      <c r="B46" s="20" t="s">
        <v>4</v>
      </c>
      <c r="C46" s="12"/>
      <c r="D46" s="4">
        <f>D47+D48+D49</f>
        <v>0</v>
      </c>
      <c r="E46" s="4"/>
      <c r="F46" s="3">
        <v>6</v>
      </c>
      <c r="G46" s="3" t="s">
        <v>5</v>
      </c>
      <c r="H46" s="3"/>
      <c r="I46" s="23">
        <f>D44-D46</f>
        <v>2600</v>
      </c>
      <c r="K46" s="5">
        <f>D44-I50</f>
        <v>234</v>
      </c>
    </row>
    <row r="47" spans="1:13">
      <c r="A47" s="7">
        <v>3.1</v>
      </c>
      <c r="B47" s="20" t="s">
        <v>6</v>
      </c>
      <c r="C47" s="13">
        <v>9.7600000000000006E-2</v>
      </c>
      <c r="D47" s="4">
        <v>0</v>
      </c>
      <c r="E47" s="4"/>
      <c r="F47" s="8">
        <v>7</v>
      </c>
      <c r="G47" s="3" t="s">
        <v>15</v>
      </c>
      <c r="H47" s="9">
        <v>0.09</v>
      </c>
      <c r="I47" s="23">
        <f>ROUND(I46*9%,2)</f>
        <v>234</v>
      </c>
      <c r="K47" s="5"/>
    </row>
    <row r="48" spans="1:13">
      <c r="A48">
        <v>3.2</v>
      </c>
      <c r="B48" s="20" t="s">
        <v>8</v>
      </c>
      <c r="C48" s="13">
        <v>1.4999999999999999E-2</v>
      </c>
      <c r="D48" s="4">
        <v>0</v>
      </c>
      <c r="E48" s="4"/>
      <c r="F48" s="3"/>
      <c r="G48" s="3"/>
      <c r="H48" s="3"/>
      <c r="I48" s="23"/>
    </row>
    <row r="49" spans="1:13">
      <c r="A49">
        <v>3.3</v>
      </c>
      <c r="B49" s="20" t="s">
        <v>10</v>
      </c>
      <c r="C49" s="13">
        <v>2.4500000000000001E-2</v>
      </c>
      <c r="D49" s="4">
        <v>0</v>
      </c>
      <c r="E49" s="4"/>
      <c r="F49" s="3"/>
      <c r="G49" s="3"/>
      <c r="H49" s="3"/>
      <c r="I49" s="23"/>
    </row>
    <row r="50" spans="1:13">
      <c r="B50" s="20"/>
      <c r="C50" s="12"/>
      <c r="D50" s="3"/>
      <c r="E50" s="3"/>
      <c r="F50" s="8">
        <v>8</v>
      </c>
      <c r="G50" s="3" t="s">
        <v>16</v>
      </c>
      <c r="H50" s="3"/>
      <c r="I50" s="29">
        <f>D44-D46-I45-I47</f>
        <v>2366</v>
      </c>
      <c r="K50" s="25">
        <f>SUM(K46:K47)</f>
        <v>234</v>
      </c>
      <c r="L50" s="26" t="s">
        <v>13</v>
      </c>
      <c r="M50" s="26"/>
    </row>
    <row r="51" spans="1:13">
      <c r="B51" s="21"/>
      <c r="C51" s="14"/>
      <c r="D51" s="6"/>
      <c r="E51" s="6"/>
      <c r="F51" s="6"/>
      <c r="G51" s="6"/>
      <c r="H51" s="6"/>
      <c r="I51" s="24"/>
    </row>
    <row r="53" spans="1:13">
      <c r="K53" s="5"/>
    </row>
    <row r="54" spans="1:13">
      <c r="B54" s="18" t="s">
        <v>21</v>
      </c>
      <c r="K54" s="5"/>
    </row>
    <row r="56" spans="1:13">
      <c r="B56" s="18" t="s">
        <v>0</v>
      </c>
      <c r="D56" s="31">
        <v>114</v>
      </c>
    </row>
    <row r="57" spans="1:13">
      <c r="B57" s="18" t="s">
        <v>22</v>
      </c>
      <c r="C57" s="16">
        <v>0.12</v>
      </c>
      <c r="D57" s="17">
        <f>ROUND(D56*12%,0)</f>
        <v>14</v>
      </c>
      <c r="K57" s="25">
        <f>D57</f>
        <v>14</v>
      </c>
      <c r="L57" s="26" t="s">
        <v>13</v>
      </c>
      <c r="M57" s="26"/>
    </row>
    <row r="58" spans="1:13">
      <c r="B58" s="18" t="s">
        <v>16</v>
      </c>
      <c r="D58" s="28">
        <f>D56-D57</f>
        <v>100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2022-11-28T08:22:49Z</dcterms:modified>
</cp:coreProperties>
</file>